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Лист1!$A$7:$Z$20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Лист1!$A$26:$L$26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H8" i="1"/>
  <c r="H9"/>
  <c r="H10"/>
  <c r="H11"/>
  <c r="H12"/>
  <c r="H13"/>
  <c r="H14"/>
  <c r="H15"/>
  <c r="H16"/>
  <c r="H17"/>
  <c r="H18"/>
  <c r="H19"/>
  <c r="H7"/>
  <c r="J8" l="1"/>
  <c r="K8" s="1"/>
  <c r="J9"/>
  <c r="K9" s="1"/>
  <c r="J10"/>
  <c r="K10" s="1"/>
  <c r="J11"/>
  <c r="K11" s="1"/>
  <c r="J12"/>
  <c r="K12" s="1"/>
  <c r="J13"/>
  <c r="K13" s="1"/>
  <c r="J14"/>
  <c r="K14" s="1"/>
  <c r="J15"/>
  <c r="K15" s="1"/>
  <c r="J16"/>
  <c r="K16" s="1"/>
  <c r="J17"/>
  <c r="K17" s="1"/>
  <c r="J18"/>
  <c r="K18" s="1"/>
  <c r="J19"/>
  <c r="K19" s="1"/>
  <c r="J7"/>
  <c r="K7" s="1"/>
  <c r="K20" l="1"/>
  <c r="J20"/>
  <c r="K21" s="1"/>
  <c r="B19"/>
  <c r="B18"/>
  <c r="B17"/>
  <c r="B16"/>
  <c r="B15"/>
  <c r="B14"/>
  <c r="B13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<sst xmlns="http://schemas.openxmlformats.org/spreadsheetml/2006/main" count="111" uniqueCount="89">
  <si>
    <t>№ п.п.</t>
  </si>
  <si>
    <t>Описание</t>
  </si>
  <si>
    <t>Особые условия</t>
  </si>
  <si>
    <t>СПЕЦИФИКАЦИЯ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</si>
  <si>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</si>
  <si>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</si>
  <si>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</si>
  <si>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</si>
  <si>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</si>
  <si>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</si>
  <si>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</si>
  <si>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</si>
  <si>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</si>
  <si>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</si>
  <si>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</si>
  <si>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</si>
  <si>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ОБОРУДОВАНИЕ ADSL</t>
  </si>
  <si>
    <t>, тел. , эл.почта:</t>
  </si>
  <si>
    <t/>
  </si>
  <si>
    <t>01.11.2014</t>
  </si>
  <si>
    <t>Бадьина Лилия Альбертовна</t>
  </si>
  <si>
    <t>(347)221-57-43</t>
  </si>
  <si>
    <t>Отдел организации эксплуатации систем коммутации и сетей доступа</t>
  </si>
  <si>
    <t>Приложение 1.1</t>
  </si>
  <si>
    <t>38867</t>
  </si>
  <si>
    <t>КАБЕЛЬ TELCO50,10M</t>
  </si>
  <si>
    <t>Кабель TELCO 50, оконцованый с одной стороны длиной 10 м</t>
  </si>
  <si>
    <t>шт</t>
  </si>
  <si>
    <t>38866</t>
  </si>
  <si>
    <t>КАБЕЛЬ TELCO50,3M</t>
  </si>
  <si>
    <t>Кабель TELCO 50, оконцованый с одной стороны длиной 3 м</t>
  </si>
  <si>
    <t>38862</t>
  </si>
  <si>
    <t>КАРТА AAM1212-51 12-ПОРТОВЫЙ ЛИНЕЙНЫЙ ADSL2+(ANNEX A)</t>
  </si>
  <si>
    <t>12-портовый линейный модуль ADSL2+ (Annex A)</t>
  </si>
  <si>
    <t>38860</t>
  </si>
  <si>
    <t>КАРТА ALC1248G-51</t>
  </si>
  <si>
    <t>48-портовый линейный модуль ADSL2+ (Annex A)</t>
  </si>
  <si>
    <t>38858</t>
  </si>
  <si>
    <t>КАРТА MSC1000G</t>
  </si>
  <si>
    <t>Управляющая карта</t>
  </si>
  <si>
    <t>38863</t>
  </si>
  <si>
    <t>КАРТА VOP1224-61</t>
  </si>
  <si>
    <t>24-портовый линейный модуль с портами FXS</t>
  </si>
  <si>
    <t>38864</t>
  </si>
  <si>
    <t>КАРТА VOP1248G-61</t>
  </si>
  <si>
    <t>48-портовый линейный модуль с портами FXS</t>
  </si>
  <si>
    <t>38853</t>
  </si>
  <si>
    <t>ШАССИ IES-1000-AC</t>
  </si>
  <si>
    <t>Шасси DSLAM 1U c питанием AC</t>
  </si>
  <si>
    <t>38852</t>
  </si>
  <si>
    <t>ШАССИ IES-1000-DC</t>
  </si>
  <si>
    <t>Шасси DSLAM 1U c питанием DC</t>
  </si>
  <si>
    <t>38855</t>
  </si>
  <si>
    <t>ШАССИ IES-5000M</t>
  </si>
  <si>
    <t>Главное шасси c 10 слотами</t>
  </si>
  <si>
    <t>38857</t>
  </si>
  <si>
    <t>ШАССИ IES-5000ST</t>
  </si>
  <si>
    <t>Сплиттерное шасси с 16 слотами</t>
  </si>
  <si>
    <t>38854</t>
  </si>
  <si>
    <t>ШАССИ IES-5005M C 5 СЛОТАМИ</t>
  </si>
  <si>
    <t>Главное шасси c 5 слотами</t>
  </si>
  <si>
    <t>38856</t>
  </si>
  <si>
    <t>ШАССИ IES-5005ST</t>
  </si>
  <si>
    <t>Сплиттерное шасси с 8 слотами</t>
  </si>
  <si>
    <t>10</t>
  </si>
  <si>
    <t>9</t>
  </si>
  <si>
    <t>1</t>
  </si>
  <si>
    <t>Приложение 1.2</t>
  </si>
  <si>
    <t>22</t>
  </si>
  <si>
    <t>40</t>
  </si>
  <si>
    <t>Сроки поставки</t>
  </si>
  <si>
    <t>Объем может быть изменен на 30 % без изменения стоимости единицы</t>
  </si>
  <si>
    <t>Срок поставки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</si>
  <si>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</si>
  <si>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</si>
  <si>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</si>
  <si>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</si>
  <si>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</si>
  <si>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</si>
  <si>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Инициатор закупки</t>
  </si>
  <si>
    <t>Конт. лицо по тех. вопросам</t>
  </si>
  <si>
    <t>Начальник отдела организации эксплуатации систем коммутации и сетей доступа Шиц Д. В. 8-347-2215597, эл. почта: d.shic@bashtel.ru</t>
  </si>
  <si>
    <r>
      <t xml:space="preserve">Предельная сумма лота составляет:     </t>
    </r>
    <r>
      <rPr>
        <b/>
        <u/>
        <sz val="11"/>
        <color theme="1"/>
        <rFont val="Calibri"/>
        <family val="2"/>
        <charset val="204"/>
        <scheme val="minor"/>
      </rPr>
      <t>6 825 238</t>
    </r>
    <r>
      <rPr>
        <sz val="11"/>
        <color theme="1"/>
        <rFont val="Calibri"/>
        <family val="2"/>
        <charset val="204"/>
        <scheme val="minor"/>
      </rPr>
      <t xml:space="preserve">     руб. с НДС.</t>
    </r>
  </si>
  <si>
    <t>15 июля 2014г.</t>
  </si>
  <si>
    <t>19</t>
  </si>
  <si>
    <t>31</t>
  </si>
  <si>
    <t>7</t>
  </si>
  <si>
    <t>2</t>
  </si>
  <si>
    <t>III кв.                              15 июля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</si>
</sst>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5" xfId="0" applyBorder="1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1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right"/>
    </xf>
    <xf numFmtId="0" fontId="5" fillId="0" borderId="7" xfId="1" applyFont="1" applyBorder="1" applyAlignment="1">
      <alignment horizontal="left" vertical="center"/>
    </xf>
    <xf numFmtId="0" fontId="4" fillId="0" borderId="0" xfId="1" applyFont="1"/>
    <xf numFmtId="0" fontId="5" fillId="0" borderId="8" xfId="1" applyFont="1" applyBorder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1" xfId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4" fillId="0" borderId="6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6" xfId="1" applyFont="1" applyBorder="1" applyAlignment="1">
      <alignment vertical="center" wrapText="1"/>
    </xf>
    <xf numFmtId="0" fontId="4" fillId="0" borderId="8" xfId="1" applyFont="1" applyBorder="1" applyAlignment="1">
      <alignment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8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38"/>
  <sheetViews>
    <sheetView tabSelected="1" topLeftCell="E1" workbookViewId="0">
      <selection activeCell="A33" sqref="A33:XFD35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31.85546875" customWidth="1"/>
    <col min="5" max="5" width="32.42578125" customWidth="1"/>
    <col min="6" max="6" width="4.42578125" customWidth="1"/>
    <col min="7" max="7" width="8.140625" customWidth="1"/>
    <col min="8" max="8" width="7.5703125" customWidth="1"/>
    <col min="9" max="9" width="19.5703125" style="7" customWidth="1"/>
    <col min="10" max="10" width="16" style="7" customWidth="1"/>
    <col min="11" max="11" width="18.28515625" style="9" customWidth="1"/>
    <col min="12" max="12" width="3.28515625" customWidth="1"/>
    <col min="22" max="25" width="9.140625" style="10"/>
  </cols>
  <sheetData>
    <row r="1" spans="1:26">
      <c r="K1" s="9" t="s">
        <v>67</v>
      </c>
    </row>
    <row r="2" spans="1:26">
      <c r="B2" s="38" t="s">
        <v>3</v>
      </c>
      <c r="C2" s="38"/>
      <c r="D2" s="38"/>
      <c r="E2" s="38"/>
      <c r="F2" s="38"/>
      <c r="G2" s="38"/>
      <c r="H2" s="38"/>
      <c r="I2" s="38"/>
      <c r="J2" s="38"/>
      <c r="K2" s="38"/>
    </row>
    <row r="3" spans="1:26">
      <c r="B3" t="s">
        <v>11</v>
      </c>
      <c r="C3" s="10" t="s">
        <v>16</v>
      </c>
      <c r="D3" s="23"/>
      <c r="E3" s="22"/>
      <c r="K3" s="29"/>
      <c r="L3" s="3"/>
    </row>
    <row r="4" spans="1:26" s="11" customFormat="1">
      <c r="B4" s="39" t="s">
        <v>0</v>
      </c>
      <c r="C4" s="42" t="s">
        <v>12</v>
      </c>
      <c r="D4" s="39" t="s">
        <v>5</v>
      </c>
      <c r="E4" s="39" t="s">
        <v>1</v>
      </c>
      <c r="F4" s="39" t="s">
        <v>4</v>
      </c>
      <c r="G4" s="41" t="s">
        <v>70</v>
      </c>
      <c r="H4" s="41"/>
      <c r="I4" s="46" t="s">
        <v>7</v>
      </c>
      <c r="J4" s="44" t="s">
        <v>8</v>
      </c>
      <c r="K4" s="40" t="s">
        <v>10</v>
      </c>
      <c r="L4" s="12"/>
    </row>
    <row r="5" spans="1:26" s="13" customFormat="1" ht="64.5" customHeight="1">
      <c r="B5" s="39"/>
      <c r="C5" s="43"/>
      <c r="D5" s="39"/>
      <c r="E5" s="39"/>
      <c r="F5" s="39"/>
      <c r="G5" s="8" t="s">
        <v>88</v>
      </c>
      <c r="H5" s="8" t="s">
        <v>6</v>
      </c>
      <c r="I5" s="47"/>
      <c r="J5" s="45"/>
      <c r="K5" s="40"/>
    </row>
    <row r="6" spans="1:26" s="11" customFormat="1">
      <c r="B6" s="14">
        <v>1</v>
      </c>
      <c r="C6" s="25">
        <v>2</v>
      </c>
      <c r="D6" s="14">
        <v>3</v>
      </c>
      <c r="E6" s="14">
        <v>4</v>
      </c>
      <c r="F6" s="14">
        <v>5</v>
      </c>
      <c r="G6" s="14">
        <v>6</v>
      </c>
      <c r="H6" s="14">
        <v>8</v>
      </c>
      <c r="I6" s="14">
        <v>9</v>
      </c>
      <c r="J6" s="14">
        <v>10</v>
      </c>
      <c r="K6" s="14">
        <v>11</v>
      </c>
    </row>
    <row r="7" spans="1:26" ht="31.5" customHeight="1">
      <c r="A7" s="10"/>
      <c r="B7" s="6">
        <f t="shared" ref="B7:B19" si="0">ROW()-6</f>
        <v>1</v>
      </c>
      <c r="C7" s="6" t="s">
        <v>24</v>
      </c>
      <c r="D7" s="1" t="s">
        <v>25</v>
      </c>
      <c r="E7" s="1" t="s">
        <v>26</v>
      </c>
      <c r="F7" s="4" t="s">
        <v>27</v>
      </c>
      <c r="G7" s="24" t="s">
        <v>68</v>
      </c>
      <c r="H7" s="28" t="str">
        <f>G7</f>
        <v>22</v>
      </c>
      <c r="I7" s="5">
        <v>2200</v>
      </c>
      <c r="J7" s="5">
        <f>H7*I7</f>
        <v>48400</v>
      </c>
      <c r="K7" s="5">
        <f>J7*1.18</f>
        <v>57112</v>
      </c>
      <c r="L7" s="10"/>
      <c r="M7" s="27"/>
      <c r="N7" s="10"/>
      <c r="O7" s="10"/>
      <c r="P7" s="10"/>
      <c r="Q7" s="10"/>
      <c r="R7" s="10"/>
      <c r="S7" s="10"/>
      <c r="T7" s="10"/>
      <c r="U7" s="10"/>
      <c r="Z7" s="10"/>
    </row>
    <row r="8" spans="1:26" ht="29.25" customHeight="1">
      <c r="A8" s="10"/>
      <c r="B8" s="6">
        <f t="shared" si="0"/>
        <v>2</v>
      </c>
      <c r="C8" s="6" t="s">
        <v>28</v>
      </c>
      <c r="D8" s="1" t="s">
        <v>29</v>
      </c>
      <c r="E8" s="1" t="s">
        <v>30</v>
      </c>
      <c r="F8" s="4" t="s">
        <v>27</v>
      </c>
      <c r="G8" s="24" t="s">
        <v>69</v>
      </c>
      <c r="H8" s="28" t="str">
        <f t="shared" ref="H8:H19" si="1">G8</f>
        <v>40</v>
      </c>
      <c r="I8" s="5">
        <v>850</v>
      </c>
      <c r="J8" s="5">
        <f t="shared" ref="J8:J19" si="2">H8*I8</f>
        <v>34000</v>
      </c>
      <c r="K8" s="5">
        <f t="shared" ref="K8:K19" si="3">J8*1.18</f>
        <v>40120</v>
      </c>
      <c r="L8" s="10"/>
      <c r="M8" s="27"/>
      <c r="N8" s="10"/>
      <c r="O8" s="10"/>
      <c r="P8" s="10"/>
      <c r="Q8" s="10"/>
      <c r="R8" s="10"/>
      <c r="S8" s="10"/>
      <c r="T8" s="10"/>
      <c r="U8" s="10"/>
      <c r="Z8" s="10"/>
    </row>
    <row r="9" spans="1:26" s="10" customFormat="1" ht="33.75" customHeight="1">
      <c r="B9" s="6">
        <f t="shared" si="0"/>
        <v>3</v>
      </c>
      <c r="C9" s="6" t="s">
        <v>31</v>
      </c>
      <c r="D9" s="1" t="s">
        <v>32</v>
      </c>
      <c r="E9" s="1" t="s">
        <v>33</v>
      </c>
      <c r="F9" s="4" t="s">
        <v>27</v>
      </c>
      <c r="G9" s="24" t="s">
        <v>68</v>
      </c>
      <c r="H9" s="28" t="str">
        <f t="shared" si="1"/>
        <v>22</v>
      </c>
      <c r="I9" s="5">
        <v>23600</v>
      </c>
      <c r="J9" s="5">
        <f t="shared" si="2"/>
        <v>519200</v>
      </c>
      <c r="K9" s="5">
        <f t="shared" si="3"/>
        <v>612656</v>
      </c>
      <c r="M9" s="27"/>
    </row>
    <row r="10" spans="1:26" s="10" customFormat="1" ht="30">
      <c r="B10" s="6">
        <f t="shared" si="0"/>
        <v>4</v>
      </c>
      <c r="C10" s="6" t="s">
        <v>34</v>
      </c>
      <c r="D10" s="1" t="s">
        <v>35</v>
      </c>
      <c r="E10" s="1" t="s">
        <v>36</v>
      </c>
      <c r="F10" s="4" t="s">
        <v>27</v>
      </c>
      <c r="G10" s="24" t="s">
        <v>84</v>
      </c>
      <c r="H10" s="28" t="str">
        <f t="shared" si="1"/>
        <v>19</v>
      </c>
      <c r="I10" s="5">
        <v>71400</v>
      </c>
      <c r="J10" s="5">
        <f t="shared" si="2"/>
        <v>1356600</v>
      </c>
      <c r="K10" s="5">
        <f t="shared" si="3"/>
        <v>1600788</v>
      </c>
      <c r="M10" s="27"/>
    </row>
    <row r="11" spans="1:26">
      <c r="A11" s="10"/>
      <c r="B11" s="6">
        <f t="shared" si="0"/>
        <v>5</v>
      </c>
      <c r="C11" s="6" t="s">
        <v>37</v>
      </c>
      <c r="D11" s="1" t="s">
        <v>38</v>
      </c>
      <c r="E11" s="1" t="s">
        <v>39</v>
      </c>
      <c r="F11" s="4" t="s">
        <v>27</v>
      </c>
      <c r="G11" s="24" t="s">
        <v>64</v>
      </c>
      <c r="H11" s="28" t="str">
        <f t="shared" si="1"/>
        <v>10</v>
      </c>
      <c r="I11" s="5">
        <v>28700</v>
      </c>
      <c r="J11" s="5">
        <f t="shared" si="2"/>
        <v>287000</v>
      </c>
      <c r="K11" s="5">
        <f t="shared" si="3"/>
        <v>338660</v>
      </c>
      <c r="L11" s="10"/>
      <c r="M11" s="27"/>
      <c r="N11" s="10"/>
      <c r="O11" s="10"/>
      <c r="P11" s="10"/>
      <c r="Q11" s="10"/>
      <c r="R11" s="10"/>
      <c r="S11" s="10"/>
      <c r="T11" s="10"/>
      <c r="U11" s="10"/>
      <c r="Z11" s="10"/>
    </row>
    <row r="12" spans="1:26" ht="29.25" customHeight="1">
      <c r="A12" s="10"/>
      <c r="B12" s="6">
        <f t="shared" si="0"/>
        <v>6</v>
      </c>
      <c r="C12" s="6" t="s">
        <v>40</v>
      </c>
      <c r="D12" s="1" t="s">
        <v>41</v>
      </c>
      <c r="E12" s="1" t="s">
        <v>42</v>
      </c>
      <c r="F12" s="4" t="s">
        <v>27</v>
      </c>
      <c r="G12" s="24" t="s">
        <v>84</v>
      </c>
      <c r="H12" s="28" t="str">
        <f t="shared" si="1"/>
        <v>19</v>
      </c>
      <c r="I12" s="5">
        <v>43000</v>
      </c>
      <c r="J12" s="5">
        <f t="shared" si="2"/>
        <v>817000</v>
      </c>
      <c r="K12" s="5">
        <f t="shared" si="3"/>
        <v>964060</v>
      </c>
      <c r="L12" s="10"/>
      <c r="M12" s="27"/>
      <c r="N12" s="10"/>
      <c r="O12" s="10"/>
      <c r="P12" s="10"/>
      <c r="Q12" s="10"/>
      <c r="R12" s="10"/>
      <c r="S12" s="10"/>
      <c r="T12" s="10"/>
      <c r="U12" s="10"/>
      <c r="Z12" s="10"/>
    </row>
    <row r="13" spans="1:26" ht="30">
      <c r="A13" s="10"/>
      <c r="B13" s="6">
        <f t="shared" si="0"/>
        <v>7</v>
      </c>
      <c r="C13" s="6" t="s">
        <v>43</v>
      </c>
      <c r="D13" s="1" t="s">
        <v>44</v>
      </c>
      <c r="E13" s="1" t="s">
        <v>45</v>
      </c>
      <c r="F13" s="4" t="s">
        <v>27</v>
      </c>
      <c r="G13" s="24" t="s">
        <v>85</v>
      </c>
      <c r="H13" s="28" t="str">
        <f t="shared" si="1"/>
        <v>31</v>
      </c>
      <c r="I13" s="5">
        <v>76200</v>
      </c>
      <c r="J13" s="5">
        <f t="shared" si="2"/>
        <v>2362200</v>
      </c>
      <c r="K13" s="5">
        <f t="shared" si="3"/>
        <v>2787396</v>
      </c>
      <c r="L13" s="10"/>
      <c r="M13" s="27"/>
      <c r="N13" s="10"/>
      <c r="O13" s="10"/>
      <c r="P13" s="10"/>
      <c r="Q13" s="10"/>
      <c r="R13" s="10"/>
      <c r="S13" s="10"/>
      <c r="T13" s="10"/>
      <c r="U13" s="10"/>
      <c r="Z13" s="10"/>
    </row>
    <row r="14" spans="1:26" ht="16.5" customHeight="1">
      <c r="A14" s="10"/>
      <c r="B14" s="6">
        <f t="shared" si="0"/>
        <v>8</v>
      </c>
      <c r="C14" s="6" t="s">
        <v>46</v>
      </c>
      <c r="D14" s="1" t="s">
        <v>47</v>
      </c>
      <c r="E14" s="1" t="s">
        <v>48</v>
      </c>
      <c r="F14" s="4" t="s">
        <v>27</v>
      </c>
      <c r="G14" s="24" t="s">
        <v>65</v>
      </c>
      <c r="H14" s="28" t="str">
        <f t="shared" si="1"/>
        <v>9</v>
      </c>
      <c r="I14" s="5">
        <v>6400</v>
      </c>
      <c r="J14" s="5">
        <f t="shared" si="2"/>
        <v>57600</v>
      </c>
      <c r="K14" s="5">
        <f t="shared" si="3"/>
        <v>67968</v>
      </c>
      <c r="L14" s="10"/>
      <c r="M14" s="27"/>
      <c r="N14" s="10"/>
      <c r="O14" s="10"/>
      <c r="P14" s="10"/>
      <c r="Q14" s="10"/>
      <c r="R14" s="10"/>
      <c r="S14" s="10"/>
      <c r="T14" s="10"/>
      <c r="U14" s="10"/>
      <c r="Z14" s="10"/>
    </row>
    <row r="15" spans="1:26" s="10" customFormat="1" ht="16.5" customHeight="1">
      <c r="B15" s="6">
        <f t="shared" si="0"/>
        <v>9</v>
      </c>
      <c r="C15" s="6" t="s">
        <v>49</v>
      </c>
      <c r="D15" s="1" t="s">
        <v>50</v>
      </c>
      <c r="E15" s="1" t="s">
        <v>51</v>
      </c>
      <c r="F15" s="4" t="s">
        <v>27</v>
      </c>
      <c r="G15" s="24" t="s">
        <v>86</v>
      </c>
      <c r="H15" s="28" t="str">
        <f t="shared" si="1"/>
        <v>7</v>
      </c>
      <c r="I15" s="5">
        <v>6400</v>
      </c>
      <c r="J15" s="5">
        <f t="shared" si="2"/>
        <v>44800</v>
      </c>
      <c r="K15" s="5">
        <f t="shared" si="3"/>
        <v>52864</v>
      </c>
      <c r="M15" s="27"/>
    </row>
    <row r="16" spans="1:26" s="10" customFormat="1">
      <c r="B16" s="6">
        <f t="shared" si="0"/>
        <v>10</v>
      </c>
      <c r="C16" s="6" t="s">
        <v>52</v>
      </c>
      <c r="D16" s="1" t="s">
        <v>53</v>
      </c>
      <c r="E16" s="1" t="s">
        <v>54</v>
      </c>
      <c r="F16" s="4" t="s">
        <v>27</v>
      </c>
      <c r="G16" s="24" t="s">
        <v>86</v>
      </c>
      <c r="H16" s="28" t="str">
        <f t="shared" si="1"/>
        <v>7</v>
      </c>
      <c r="I16" s="5">
        <v>25400</v>
      </c>
      <c r="J16" s="5">
        <f t="shared" si="2"/>
        <v>177800</v>
      </c>
      <c r="K16" s="5">
        <f t="shared" si="3"/>
        <v>209804</v>
      </c>
      <c r="M16" s="27"/>
    </row>
    <row r="17" spans="1:26">
      <c r="A17" s="10"/>
      <c r="B17" s="6">
        <f t="shared" si="0"/>
        <v>11</v>
      </c>
      <c r="C17" s="6" t="s">
        <v>55</v>
      </c>
      <c r="D17" s="1" t="s">
        <v>56</v>
      </c>
      <c r="E17" s="1" t="s">
        <v>57</v>
      </c>
      <c r="F17" s="4" t="s">
        <v>27</v>
      </c>
      <c r="G17" s="24" t="s">
        <v>66</v>
      </c>
      <c r="H17" s="28" t="str">
        <f t="shared" si="1"/>
        <v>1</v>
      </c>
      <c r="I17" s="5">
        <v>18300</v>
      </c>
      <c r="J17" s="5">
        <f t="shared" si="2"/>
        <v>18300</v>
      </c>
      <c r="K17" s="5">
        <f t="shared" si="3"/>
        <v>21594</v>
      </c>
      <c r="L17" s="10"/>
      <c r="M17" s="27"/>
      <c r="N17" s="10"/>
      <c r="O17" s="10"/>
      <c r="P17" s="10"/>
      <c r="Q17" s="10"/>
      <c r="R17" s="10"/>
      <c r="S17" s="10"/>
      <c r="T17" s="10"/>
      <c r="U17" s="10"/>
      <c r="Z17" s="10"/>
    </row>
    <row r="18" spans="1:26">
      <c r="A18" s="10"/>
      <c r="B18" s="6">
        <f t="shared" si="0"/>
        <v>12</v>
      </c>
      <c r="C18" s="6" t="s">
        <v>58</v>
      </c>
      <c r="D18" s="1" t="s">
        <v>59</v>
      </c>
      <c r="E18" s="1" t="s">
        <v>60</v>
      </c>
      <c r="F18" s="4" t="s">
        <v>27</v>
      </c>
      <c r="G18" s="24" t="s">
        <v>87</v>
      </c>
      <c r="H18" s="28" t="str">
        <f t="shared" si="1"/>
        <v>2</v>
      </c>
      <c r="I18" s="5">
        <v>23600</v>
      </c>
      <c r="J18" s="5">
        <f t="shared" si="2"/>
        <v>47200</v>
      </c>
      <c r="K18" s="5">
        <f t="shared" si="3"/>
        <v>55696</v>
      </c>
      <c r="L18" s="10"/>
      <c r="M18" s="27"/>
      <c r="N18" s="10"/>
      <c r="O18" s="10"/>
      <c r="P18" s="10"/>
      <c r="Q18" s="10"/>
      <c r="R18" s="10"/>
      <c r="S18" s="10"/>
      <c r="T18" s="10"/>
      <c r="U18" s="10"/>
      <c r="Z18" s="10"/>
    </row>
    <row r="19" spans="1:26">
      <c r="A19" s="10"/>
      <c r="B19" s="6">
        <f t="shared" si="0"/>
        <v>13</v>
      </c>
      <c r="C19" s="6" t="s">
        <v>61</v>
      </c>
      <c r="D19" s="1" t="s">
        <v>62</v>
      </c>
      <c r="E19" s="1" t="s">
        <v>63</v>
      </c>
      <c r="F19" s="4" t="s">
        <v>27</v>
      </c>
      <c r="G19" s="24" t="s">
        <v>66</v>
      </c>
      <c r="H19" s="28" t="str">
        <f t="shared" si="1"/>
        <v>1</v>
      </c>
      <c r="I19" s="5">
        <v>14000</v>
      </c>
      <c r="J19" s="5">
        <f t="shared" si="2"/>
        <v>14000</v>
      </c>
      <c r="K19" s="5">
        <f t="shared" si="3"/>
        <v>16520</v>
      </c>
      <c r="L19" s="10"/>
      <c r="M19" s="27"/>
      <c r="N19" s="10"/>
      <c r="O19" s="10"/>
      <c r="P19" s="10"/>
      <c r="Q19" s="10"/>
      <c r="R19" s="10"/>
      <c r="S19" s="10"/>
      <c r="T19" s="10"/>
      <c r="U19" s="10"/>
      <c r="Z19" s="10"/>
    </row>
    <row r="20" spans="1:26">
      <c r="A20" s="10"/>
      <c r="B20" s="16"/>
      <c r="C20" s="18"/>
      <c r="D20" s="17"/>
      <c r="E20" s="17"/>
      <c r="F20" s="18"/>
      <c r="G20" s="18"/>
      <c r="H20" s="18"/>
      <c r="I20" s="20"/>
      <c r="J20" s="21">
        <f>SUM($J$7:$J$19)</f>
        <v>5784100</v>
      </c>
      <c r="K20" s="21">
        <f>SUM($K$7:$K$19)</f>
        <v>6825238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Z20" s="10"/>
    </row>
    <row r="21" spans="1:26">
      <c r="A21" s="10"/>
      <c r="B21" s="15"/>
      <c r="C21" s="15"/>
      <c r="D21" s="2"/>
      <c r="E21" s="2"/>
      <c r="F21" s="15"/>
      <c r="G21" s="15"/>
      <c r="H21" s="15"/>
      <c r="I21" s="15"/>
      <c r="J21" s="15" t="s">
        <v>9</v>
      </c>
      <c r="K21" s="19">
        <f>J20*0.18</f>
        <v>1041138</v>
      </c>
      <c r="L21" s="10"/>
      <c r="M21" s="27"/>
      <c r="N21" s="10"/>
      <c r="O21" s="10"/>
      <c r="P21" s="10"/>
      <c r="Q21" s="10"/>
      <c r="R21" s="10"/>
      <c r="S21" s="10"/>
      <c r="T21" s="10"/>
      <c r="U21" s="10"/>
      <c r="Z21" s="10"/>
    </row>
    <row r="22" spans="1:26">
      <c r="A22" s="10"/>
      <c r="B22" s="37" t="s">
        <v>82</v>
      </c>
      <c r="C22" s="37"/>
      <c r="D22" s="37"/>
      <c r="E22" s="37"/>
      <c r="F22" s="37"/>
      <c r="G22" s="37"/>
      <c r="H22" s="37"/>
      <c r="I22" s="37"/>
      <c r="J22" s="37"/>
      <c r="K22" s="37"/>
      <c r="L22" s="10"/>
      <c r="M22" s="10"/>
      <c r="N22" s="10"/>
      <c r="O22" s="10"/>
      <c r="P22" s="10"/>
      <c r="Q22" s="10"/>
      <c r="R22" s="10"/>
      <c r="S22" s="10"/>
      <c r="T22" s="10"/>
      <c r="U22" s="10"/>
      <c r="Z22" s="10"/>
    </row>
    <row r="23" spans="1:26">
      <c r="B23" s="36" t="s">
        <v>71</v>
      </c>
      <c r="C23" s="36"/>
      <c r="D23" s="36"/>
      <c r="E23" s="36"/>
      <c r="F23" s="36"/>
      <c r="G23" s="36"/>
      <c r="H23" s="36"/>
      <c r="I23" s="36"/>
      <c r="J23" s="36"/>
      <c r="K23" s="36"/>
    </row>
    <row r="24" spans="1:26">
      <c r="B24" s="48" t="s">
        <v>72</v>
      </c>
      <c r="C24" s="49"/>
      <c r="D24" s="30" t="s">
        <v>83</v>
      </c>
      <c r="E24" s="30"/>
      <c r="F24" s="30"/>
      <c r="G24" s="31"/>
      <c r="H24" s="30"/>
      <c r="I24" s="30"/>
      <c r="J24" s="30"/>
      <c r="K24" s="32"/>
    </row>
    <row r="25" spans="1:26" ht="33" customHeight="1">
      <c r="B25" s="50" t="s">
        <v>73</v>
      </c>
      <c r="C25" s="51"/>
      <c r="D25" s="48" t="s">
        <v>74</v>
      </c>
      <c r="E25" s="52"/>
      <c r="F25" s="52"/>
      <c r="G25" s="52"/>
      <c r="H25" s="52"/>
      <c r="I25" s="52"/>
      <c r="J25" s="52"/>
      <c r="K25" s="49"/>
      <c r="L25" s="2"/>
      <c r="M25" s="2"/>
      <c r="N25" s="2"/>
      <c r="O25" s="2"/>
      <c r="P25" s="2"/>
      <c r="Q25" s="2"/>
    </row>
    <row r="26" spans="1:26" ht="90" customHeight="1">
      <c r="A26" s="10"/>
      <c r="B26" s="53" t="s">
        <v>2</v>
      </c>
      <c r="C26" s="53"/>
      <c r="D26" s="54" t="s">
        <v>75</v>
      </c>
      <c r="E26" s="55"/>
      <c r="F26" s="55"/>
      <c r="G26" s="55"/>
      <c r="H26" s="55"/>
      <c r="I26" s="55"/>
      <c r="J26" s="55"/>
      <c r="K26" s="56"/>
      <c r="L26" s="10"/>
    </row>
    <row r="27" spans="1:26" s="10" customFormat="1">
      <c r="B27" s="57" t="s">
        <v>79</v>
      </c>
      <c r="C27" s="57"/>
      <c r="D27" s="48" t="s">
        <v>76</v>
      </c>
      <c r="E27" s="52"/>
      <c r="F27" s="52"/>
      <c r="G27" s="52"/>
      <c r="H27" s="52"/>
      <c r="I27" s="52"/>
      <c r="J27" s="52"/>
      <c r="K27" s="49"/>
    </row>
    <row r="28" spans="1:26" ht="24.75" customHeight="1">
      <c r="A28" s="10"/>
      <c r="B28" s="57" t="s">
        <v>80</v>
      </c>
      <c r="C28" s="57"/>
      <c r="D28" s="48" t="s">
        <v>81</v>
      </c>
      <c r="E28" s="52"/>
      <c r="F28" s="52"/>
      <c r="G28" s="52"/>
      <c r="H28" s="52"/>
      <c r="I28" s="52"/>
      <c r="J28" s="52"/>
      <c r="K28" s="49"/>
      <c r="L28" s="10"/>
    </row>
    <row r="29" spans="1:26">
      <c r="A29" s="10"/>
      <c r="B29" s="53" t="s">
        <v>77</v>
      </c>
      <c r="C29" s="53"/>
      <c r="D29" s="58" t="s">
        <v>78</v>
      </c>
      <c r="E29" s="59"/>
      <c r="F29" s="59"/>
      <c r="G29" s="59"/>
      <c r="H29" s="59"/>
      <c r="I29" s="59"/>
      <c r="J29" s="59"/>
      <c r="K29" s="60"/>
      <c r="L29" s="10"/>
      <c r="M29" s="10"/>
      <c r="N29" s="10"/>
      <c r="O29" s="10"/>
      <c r="P29" s="10"/>
      <c r="Q29" s="10"/>
      <c r="R29" s="10"/>
      <c r="S29" s="10"/>
      <c r="T29" s="10"/>
      <c r="U29" s="10"/>
      <c r="Z29" s="10"/>
    </row>
    <row r="30" spans="1:26">
      <c r="B30" s="53"/>
      <c r="C30" s="53"/>
      <c r="D30" s="61"/>
      <c r="E30" s="62"/>
      <c r="F30" s="62"/>
      <c r="G30" s="62"/>
      <c r="H30" s="62"/>
      <c r="I30" s="62"/>
      <c r="J30" s="62"/>
      <c r="K30" s="63"/>
      <c r="M30" s="10"/>
      <c r="N30" s="10"/>
      <c r="O30" s="10"/>
      <c r="P30" s="10"/>
      <c r="Q30" s="10"/>
      <c r="R30" s="10"/>
      <c r="S30" s="10"/>
      <c r="T30" s="10"/>
      <c r="U30" s="10"/>
      <c r="Z30" s="10"/>
    </row>
    <row r="31" spans="1:26" ht="29.25" customHeight="1">
      <c r="B31" s="53"/>
      <c r="C31" s="53"/>
      <c r="D31" s="64"/>
      <c r="E31" s="65"/>
      <c r="F31" s="65"/>
      <c r="G31" s="65"/>
      <c r="H31" s="65"/>
      <c r="I31" s="65"/>
      <c r="J31" s="65"/>
      <c r="K31" s="66"/>
    </row>
    <row r="32" spans="1:26">
      <c r="B32" s="10"/>
      <c r="D32" s="10"/>
      <c r="E32" s="10"/>
      <c r="F32" s="10"/>
      <c r="G32" s="10"/>
      <c r="H32" s="10"/>
      <c r="I32" s="10"/>
      <c r="J32" s="10"/>
      <c r="K32" s="10"/>
    </row>
    <row r="33" spans="2:11" s="10" customFormat="1">
      <c r="B33" s="33"/>
      <c r="E33" s="35"/>
    </row>
    <row r="34" spans="2:11" s="10" customFormat="1"/>
    <row r="35" spans="2:11" s="10" customFormat="1">
      <c r="B35" s="33"/>
      <c r="C35" s="33"/>
      <c r="D35" s="34"/>
      <c r="E35" s="33"/>
      <c r="F35" s="33"/>
      <c r="G35" s="33"/>
      <c r="H35" s="33"/>
      <c r="I35" s="33"/>
      <c r="J35" s="33"/>
      <c r="K35" s="33"/>
    </row>
    <row r="36" spans="2:11">
      <c r="D36" s="3"/>
    </row>
    <row r="37" spans="2:11">
      <c r="D37" s="3"/>
    </row>
    <row r="38" spans="2:11">
      <c r="D38" s="3"/>
    </row>
  </sheetData>
  <mergeCells count="23">
    <mergeCell ref="B28:C28"/>
    <mergeCell ref="D28:K28"/>
    <mergeCell ref="B29:C31"/>
    <mergeCell ref="D29:K31"/>
    <mergeCell ref="B27:C27"/>
    <mergeCell ref="D27:K27"/>
    <mergeCell ref="B24:C24"/>
    <mergeCell ref="B25:C25"/>
    <mergeCell ref="D25:K25"/>
    <mergeCell ref="B26:C26"/>
    <mergeCell ref="D26:K26"/>
    <mergeCell ref="B23:K23"/>
    <mergeCell ref="B22:K22"/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</mergeCells>
  <pageMargins left="0.78740157480314965" right="0.39370078740157483" top="0.78740157480314965" bottom="0.39370078740157483" header="0.31496062992125984" footer="0.31496062992125984"/>
  <pageSetup paperSize="9" scale="6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P30014"/>
    </sheetView>
  </sheetViews>
  <sheetFormatPr defaultRowHeight="15"/>
  <sheetData>
    <row r="5" spans="1:19">
      <c r="A5" s="26" t="s">
        <v>13</v>
      </c>
      <c r="B5" t="e">
        <f>XLR_ERRNAME</f>
        <v>#NAME?</v>
      </c>
    </row>
    <row r="6" spans="1:19">
      <c r="A6" t="s">
        <v>14</v>
      </c>
      <c r="B6">
        <v>233</v>
      </c>
      <c r="C6" s="27" t="s">
        <v>15</v>
      </c>
      <c r="D6">
        <v>2231</v>
      </c>
      <c r="E6" s="27" t="s">
        <v>16</v>
      </c>
      <c r="F6" s="27" t="s">
        <v>17</v>
      </c>
      <c r="G6" s="27" t="s">
        <v>18</v>
      </c>
      <c r="H6" s="27" t="s">
        <v>18</v>
      </c>
      <c r="I6" s="27" t="s">
        <v>18</v>
      </c>
      <c r="J6" s="27" t="s">
        <v>16</v>
      </c>
      <c r="K6" s="27" t="s">
        <v>19</v>
      </c>
      <c r="L6" s="27" t="s">
        <v>20</v>
      </c>
      <c r="M6" s="27" t="s">
        <v>21</v>
      </c>
      <c r="N6" s="27" t="s">
        <v>18</v>
      </c>
      <c r="O6">
        <v>246342</v>
      </c>
      <c r="P6" s="27" t="s">
        <v>22</v>
      </c>
      <c r="Q6">
        <v>0</v>
      </c>
      <c r="R6" s="27" t="s">
        <v>18</v>
      </c>
      <c r="S6" s="27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2014-03-25T08:43:08Z</cp:lastPrinted>
  <dcterms:created xsi:type="dcterms:W3CDTF">2013-12-19T08:11:42Z</dcterms:created>
  <dcterms:modified xsi:type="dcterms:W3CDTF">2014-04-02T07:02:18Z</dcterms:modified>
</cp:coreProperties>
</file>